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<sst xmlns="http://schemas.openxmlformats.org/spreadsheetml/2006/main" count="34" uniqueCount="33">
  <si>
    <t>MycoJudgeトータルアフラトキシン</t>
  </si>
  <si>
    <t>測定日</t>
  </si>
  <si>
    <t>測定者</t>
  </si>
  <si>
    <t>キットLot No.</t>
  </si>
  <si>
    <t>濃度値</t>
  </si>
  <si>
    <t>測定値</t>
  </si>
  <si>
    <t>測定値平均
平均値</t>
  </si>
  <si>
    <t>測定値SD</t>
  </si>
  <si>
    <t>測定値CV</t>
  </si>
  <si>
    <t>Binding %</t>
  </si>
  <si>
    <t>y</t>
  </si>
  <si>
    <t>x</t>
  </si>
  <si>
    <t>計算濃度</t>
  </si>
  <si>
    <t>計算濃度
平均</t>
  </si>
  <si>
    <t>Standard 1</t>
  </si>
  <si>
    <t>Standard 2</t>
  </si>
  <si>
    <t>Standard 3</t>
  </si>
  <si>
    <t>Standard 4</t>
  </si>
  <si>
    <t>Standard 5</t>
  </si>
  <si>
    <t>Standard 6</t>
  </si>
  <si>
    <t>LOG(x)</t>
  </si>
  <si>
    <t>LOGIT</t>
  </si>
  <si>
    <t>a =</t>
  </si>
  <si>
    <t>b =</t>
  </si>
  <si>
    <r>
      <t>R</t>
    </r>
    <r>
      <rPr>
        <vertAlign val="superscript"/>
        <sz val="10"/>
        <color indexed="8"/>
        <rFont val="HGPｺﾞｼｯｸM"/>
        <family val="3"/>
      </rPr>
      <t>2</t>
    </r>
    <r>
      <rPr>
        <sz val="10"/>
        <color indexed="8"/>
        <rFont val="HGPｺﾞｼｯｸM"/>
        <family val="3"/>
      </rPr>
      <t xml:space="preserve"> =</t>
    </r>
  </si>
  <si>
    <r>
      <t>IC</t>
    </r>
    <r>
      <rPr>
        <vertAlign val="subscript"/>
        <sz val="10"/>
        <color indexed="8"/>
        <rFont val="HGPｺﾞｼｯｸM"/>
        <family val="3"/>
      </rPr>
      <t>50</t>
    </r>
    <r>
      <rPr>
        <sz val="10"/>
        <color indexed="8"/>
        <rFont val="HGPｺﾞｼｯｸM"/>
        <family val="3"/>
      </rPr>
      <t xml:space="preserve"> =</t>
    </r>
  </si>
  <si>
    <t>Sample No.</t>
  </si>
  <si>
    <t>検体名</t>
  </si>
  <si>
    <t>測定値</t>
  </si>
  <si>
    <t>計算濃度</t>
  </si>
  <si>
    <t>Binding %</t>
  </si>
  <si>
    <t>Logit</t>
  </si>
  <si>
    <t>Log(x)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</si>
</sst>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%"/>
    <numFmt numFmtId="178" formatCode="0.00000_ "/>
    <numFmt numFmtId="179" formatCode="0.0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HGPｺﾞｼｯｸM"/>
      <family val="3"/>
    </font>
    <font>
      <sz val="6"/>
      <name val="ＭＳ Ｐゴシック"/>
      <family val="3"/>
    </font>
    <font>
      <sz val="10"/>
      <color indexed="8"/>
      <name val="HGPｺﾞｼｯｸM"/>
      <family val="3"/>
    </font>
    <font>
      <sz val="10"/>
      <color indexed="9"/>
      <name val="HGPｺﾞｼｯｸM"/>
      <family val="3"/>
    </font>
    <font>
      <vertAlign val="superscript"/>
      <sz val="10"/>
      <color indexed="8"/>
      <name val="HGPｺﾞｼｯｸM"/>
      <family val="3"/>
    </font>
    <font>
      <vertAlign val="subscript"/>
      <sz val="10"/>
      <color indexed="8"/>
      <name val="HGPｺﾞｼｯｸM"/>
      <family val="3"/>
    </font>
    <font>
      <sz val="10"/>
      <name val="HGPｺﾞｼｯｸM"/>
      <family val="3"/>
    </font>
    <font>
      <sz val="11"/>
      <name val="ＭＳ Ｐゴシック"/>
      <family val="3"/>
    </font>
    <font>
      <sz val="10"/>
      <name val="Arial"/>
      <family val="2"/>
    </font>
    <font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vertAlign val="superscript"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HGPｺﾞｼｯｸM"/>
      <family val="3"/>
    </font>
    <font>
      <sz val="10"/>
      <color theme="1"/>
      <name val="HGPｺﾞｼｯｸM"/>
      <family val="3"/>
    </font>
    <font>
      <sz val="10"/>
      <color theme="0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5" fillId="0" borderId="0">
      <alignment vertical="center"/>
      <protection/>
    </xf>
    <xf numFmtId="0" fontId="26" fillId="0" borderId="0">
      <alignment/>
      <protection/>
    </xf>
    <xf numFmtId="0" fontId="25" fillId="0" borderId="0">
      <alignment vertical="center"/>
      <protection/>
    </xf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14" fontId="48" fillId="0" borderId="10" xfId="0" applyNumberFormat="1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76" fontId="48" fillId="33" borderId="16" xfId="0" applyNumberFormat="1" applyFont="1" applyFill="1" applyBorder="1" applyAlignment="1">
      <alignment vertical="center"/>
    </xf>
    <xf numFmtId="176" fontId="48" fillId="0" borderId="16" xfId="0" applyNumberFormat="1" applyFont="1" applyBorder="1" applyAlignment="1">
      <alignment horizontal="right" vertical="center"/>
    </xf>
    <xf numFmtId="177" fontId="48" fillId="0" borderId="16" xfId="0" applyNumberFormat="1" applyFont="1" applyBorder="1" applyAlignment="1">
      <alignment horizontal="right" vertical="center"/>
    </xf>
    <xf numFmtId="177" fontId="48" fillId="0" borderId="17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76" fontId="48" fillId="0" borderId="17" xfId="0" applyNumberFormat="1" applyFont="1" applyBorder="1" applyAlignment="1">
      <alignment horizontal="center" vertical="center"/>
    </xf>
    <xf numFmtId="176" fontId="48" fillId="0" borderId="18" xfId="0" applyNumberFormat="1" applyFont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176" fontId="48" fillId="0" borderId="0" xfId="0" applyNumberFormat="1" applyFont="1" applyAlignment="1">
      <alignment vertical="center"/>
    </xf>
    <xf numFmtId="177" fontId="48" fillId="0" borderId="0" xfId="0" applyNumberFormat="1" applyFont="1" applyAlignment="1">
      <alignment vertical="center"/>
    </xf>
    <xf numFmtId="177" fontId="48" fillId="0" borderId="19" xfId="0" applyNumberFormat="1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176" fontId="48" fillId="0" borderId="19" xfId="0" applyNumberFormat="1" applyFont="1" applyBorder="1" applyAlignment="1">
      <alignment horizontal="center" vertical="center"/>
    </xf>
    <xf numFmtId="177" fontId="48" fillId="0" borderId="20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176" fontId="48" fillId="0" borderId="20" xfId="0" applyNumberFormat="1" applyFont="1" applyBorder="1" applyAlignment="1">
      <alignment horizontal="center" vertical="center"/>
    </xf>
    <xf numFmtId="177" fontId="48" fillId="0" borderId="0" xfId="0" applyNumberFormat="1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176" fontId="48" fillId="33" borderId="22" xfId="0" applyNumberFormat="1" applyFont="1" applyFill="1" applyBorder="1" applyAlignment="1">
      <alignment vertical="center"/>
    </xf>
    <xf numFmtId="176" fontId="48" fillId="0" borderId="22" xfId="0" applyNumberFormat="1" applyFont="1" applyBorder="1" applyAlignment="1">
      <alignment horizontal="right" vertical="center"/>
    </xf>
    <xf numFmtId="177" fontId="48" fillId="0" borderId="22" xfId="0" applyNumberFormat="1" applyFont="1" applyBorder="1" applyAlignment="1">
      <alignment horizontal="right" vertical="center"/>
    </xf>
    <xf numFmtId="177" fontId="48" fillId="0" borderId="23" xfId="0" applyNumberFormat="1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76" fontId="48" fillId="0" borderId="23" xfId="0" applyNumberFormat="1" applyFont="1" applyBorder="1" applyAlignment="1">
      <alignment horizontal="center" vertical="center"/>
    </xf>
    <xf numFmtId="176" fontId="48" fillId="0" borderId="24" xfId="0" applyNumberFormat="1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177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178" fontId="48" fillId="34" borderId="16" xfId="0" applyNumberFormat="1" applyFont="1" applyFill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48" fillId="0" borderId="15" xfId="0" applyFont="1" applyBorder="1" applyAlignment="1">
      <alignment horizontal="center" vertical="center"/>
    </xf>
    <xf numFmtId="179" fontId="24" fillId="34" borderId="18" xfId="0" applyNumberFormat="1" applyFont="1" applyFill="1" applyBorder="1" applyAlignment="1">
      <alignment vertical="center"/>
    </xf>
    <xf numFmtId="177" fontId="24" fillId="0" borderId="0" xfId="0" applyNumberFormat="1" applyFont="1" applyAlignment="1">
      <alignment vertical="center"/>
    </xf>
    <xf numFmtId="179" fontId="48" fillId="0" borderId="0" xfId="0" applyNumberFormat="1" applyFont="1" applyAlignment="1">
      <alignment vertical="center"/>
    </xf>
    <xf numFmtId="0" fontId="48" fillId="0" borderId="21" xfId="0" applyFont="1" applyBorder="1" applyAlignment="1">
      <alignment horizontal="center" vertical="center"/>
    </xf>
    <xf numFmtId="179" fontId="24" fillId="34" borderId="24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36"/>
          <c:w val="0.91"/>
          <c:h val="0.84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Sheet1!$E$32:$E$36</c:f>
              <c:numCache/>
            </c:numRef>
          </c:xVal>
          <c:yVal>
            <c:numRef>
              <c:f>Sheet1!$F$32:$F$36</c:f>
              <c:numCache/>
            </c:numRef>
          </c:yVal>
          <c:smooth val="0"/>
        </c:ser>
        <c:axId val="60979235"/>
        <c:axId val="11942204"/>
      </c:scatterChart>
      <c:valAx>
        <c:axId val="6097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(Conc.)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42204"/>
        <c:crosses val="autoZero"/>
        <c:crossBetween val="midCat"/>
        <c:dispUnits/>
      </c:valAx>
      <c:valAx>
        <c:axId val="11942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Logit (B/B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0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9792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47625</xdr:rowOff>
    </xdr:from>
    <xdr:to>
      <xdr:col>7</xdr:col>
      <xdr:colOff>0</xdr:colOff>
      <xdr:row>42</xdr:row>
      <xdr:rowOff>76200</xdr:rowOff>
    </xdr:to>
    <xdr:graphicFrame>
      <xdr:nvGraphicFramePr>
        <xdr:cNvPr id="1" name="グラフ 1"/>
        <xdr:cNvGraphicFramePr/>
      </xdr:nvGraphicFramePr>
      <xdr:xfrm>
        <a:off x="638175" y="3867150"/>
        <a:ext cx="38290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showGridLines="0" tabSelected="1" zoomScalePageLayoutView="0" workbookViewId="0" topLeftCell="A1">
      <selection activeCell="N17" sqref="N17:N19"/>
    </sheetView>
  </sheetViews>
  <sheetFormatPr defaultColWidth="9.140625" defaultRowHeight="15"/>
  <cols>
    <col min="1" max="7" width="9.57421875" style="2" customWidth="1"/>
    <col min="8" max="11" width="9.57421875" style="2" hidden="1" customWidth="1"/>
    <col min="12" max="15" width="9.57421875" style="2" customWidth="1"/>
    <col min="16" max="16" width="9.00390625" style="2" customWidth="1"/>
    <col min="17" max="17" width="9.421875" style="2" bestFit="1" customWidth="1"/>
    <col min="18" max="16384" width="9.00390625" style="2" customWidth="1"/>
  </cols>
  <sheetData>
    <row r="1" ht="12.75" customHeight="1">
      <c r="A1" s="1" t="s">
        <v>0</v>
      </c>
    </row>
    <row r="2" ht="12" customHeight="1"/>
    <row r="3" spans="2:4" ht="12" customHeight="1">
      <c r="B3" s="3" t="s">
        <v>1</v>
      </c>
      <c r="C3" s="4"/>
      <c r="D3" s="5"/>
    </row>
    <row r="4" spans="2:4" ht="12" customHeight="1">
      <c r="B4" s="6" t="s">
        <v>2</v>
      </c>
      <c r="C4" s="7"/>
      <c r="D4" s="7"/>
    </row>
    <row r="5" spans="2:4" ht="12" customHeight="1">
      <c r="B5" s="6" t="s">
        <v>3</v>
      </c>
      <c r="C5" s="7"/>
      <c r="D5" s="7"/>
    </row>
    <row r="6" spans="2:4" ht="12" customHeight="1" thickBot="1">
      <c r="B6" s="8"/>
      <c r="C6" s="8"/>
      <c r="D6" s="8"/>
    </row>
    <row r="7" spans="2:14" ht="12" customHeight="1">
      <c r="B7" s="9"/>
      <c r="C7" s="10" t="s">
        <v>4</v>
      </c>
      <c r="D7" s="10" t="s">
        <v>5</v>
      </c>
      <c r="E7" s="11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2" t="s">
        <v>13</v>
      </c>
      <c r="M7" s="13"/>
      <c r="N7" s="13"/>
    </row>
    <row r="8" spans="2:17" ht="12" customHeight="1">
      <c r="B8" s="14" t="s">
        <v>14</v>
      </c>
      <c r="C8" s="15">
        <v>0</v>
      </c>
      <c r="D8" s="16"/>
      <c r="E8" s="17" t="e">
        <f>AVERAGE(D8:D10)</f>
        <v>#DIV/0!</v>
      </c>
      <c r="F8" s="17" t="e">
        <f>STDEV(D8:D10)</f>
        <v>#DIV/0!</v>
      </c>
      <c r="G8" s="18" t="e">
        <f>F8/E8</f>
        <v>#DIV/0!</v>
      </c>
      <c r="H8" s="19" t="e">
        <f>E8/$E$8</f>
        <v>#DIV/0!</v>
      </c>
      <c r="I8" s="20" t="e">
        <f>LN(H8/(1-H8))</f>
        <v>#DIV/0!</v>
      </c>
      <c r="J8" s="21" t="e">
        <f>(I8-$M$39)/$M$38</f>
        <v>#DIV/0!</v>
      </c>
      <c r="K8" s="21" t="str">
        <f>IF(ISERROR(10^J8),"Out of range ",10^J8)</f>
        <v>Out of range </v>
      </c>
      <c r="L8" s="22">
        <f>AVERAGEA(K8:K10)</f>
        <v>0</v>
      </c>
      <c r="M8" s="23"/>
      <c r="N8" s="23"/>
      <c r="O8" s="24"/>
      <c r="Q8" s="25"/>
    </row>
    <row r="9" spans="2:17" ht="12" customHeight="1">
      <c r="B9" s="14"/>
      <c r="C9" s="15"/>
      <c r="D9" s="16"/>
      <c r="E9" s="17"/>
      <c r="F9" s="17"/>
      <c r="G9" s="18"/>
      <c r="H9" s="26"/>
      <c r="I9" s="27"/>
      <c r="J9" s="28"/>
      <c r="K9" s="28"/>
      <c r="L9" s="22"/>
      <c r="M9" s="23"/>
      <c r="N9" s="23"/>
      <c r="Q9" s="25"/>
    </row>
    <row r="10" spans="2:17" ht="12" customHeight="1">
      <c r="B10" s="14"/>
      <c r="C10" s="15"/>
      <c r="D10" s="16"/>
      <c r="E10" s="17"/>
      <c r="F10" s="17"/>
      <c r="G10" s="18"/>
      <c r="H10" s="29"/>
      <c r="I10" s="30"/>
      <c r="J10" s="31"/>
      <c r="K10" s="31"/>
      <c r="L10" s="22"/>
      <c r="M10" s="23"/>
      <c r="N10" s="23"/>
      <c r="Q10" s="25"/>
    </row>
    <row r="11" spans="2:17" ht="12" customHeight="1">
      <c r="B11" s="14" t="s">
        <v>15</v>
      </c>
      <c r="C11" s="15">
        <v>1.25</v>
      </c>
      <c r="D11" s="16"/>
      <c r="E11" s="17" t="e">
        <f>AVERAGE(D11:D13)</f>
        <v>#DIV/0!</v>
      </c>
      <c r="F11" s="17" t="e">
        <f>STDEV(D11:D13)</f>
        <v>#DIV/0!</v>
      </c>
      <c r="G11" s="18" t="e">
        <f>F11/E11</f>
        <v>#DIV/0!</v>
      </c>
      <c r="H11" s="19" t="e">
        <f>E11/$E$8</f>
        <v>#DIV/0!</v>
      </c>
      <c r="I11" s="20" t="e">
        <f>LN(H11/(1-H11))</f>
        <v>#DIV/0!</v>
      </c>
      <c r="J11" s="21" t="e">
        <f>(I11-$M$39)/$M$38</f>
        <v>#DIV/0!</v>
      </c>
      <c r="K11" s="21" t="str">
        <f>IF(ISERROR(10^J11),"Out of range ",10^J11)</f>
        <v>Out of range </v>
      </c>
      <c r="L11" s="22">
        <f>AVERAGEA(K11:K13)</f>
        <v>0</v>
      </c>
      <c r="M11" s="23"/>
      <c r="N11" s="32"/>
      <c r="O11" s="24"/>
      <c r="Q11" s="25"/>
    </row>
    <row r="12" spans="2:17" ht="12" customHeight="1">
      <c r="B12" s="14"/>
      <c r="C12" s="15"/>
      <c r="D12" s="16"/>
      <c r="E12" s="17"/>
      <c r="F12" s="17"/>
      <c r="G12" s="18"/>
      <c r="H12" s="26"/>
      <c r="I12" s="27"/>
      <c r="J12" s="28"/>
      <c r="K12" s="28"/>
      <c r="L12" s="22"/>
      <c r="M12" s="23"/>
      <c r="N12" s="32"/>
      <c r="Q12" s="25"/>
    </row>
    <row r="13" spans="2:17" ht="12" customHeight="1">
      <c r="B13" s="14"/>
      <c r="C13" s="15"/>
      <c r="D13" s="16"/>
      <c r="E13" s="17"/>
      <c r="F13" s="17"/>
      <c r="G13" s="18"/>
      <c r="H13" s="29"/>
      <c r="I13" s="30"/>
      <c r="J13" s="31"/>
      <c r="K13" s="31"/>
      <c r="L13" s="22"/>
      <c r="M13" s="23"/>
      <c r="N13" s="32"/>
      <c r="Q13" s="25"/>
    </row>
    <row r="14" spans="2:17" ht="12" customHeight="1">
      <c r="B14" s="14" t="s">
        <v>16</v>
      </c>
      <c r="C14" s="15">
        <v>2.5</v>
      </c>
      <c r="D14" s="16"/>
      <c r="E14" s="17" t="e">
        <f>AVERAGE(D14:D16)</f>
        <v>#DIV/0!</v>
      </c>
      <c r="F14" s="17" t="e">
        <f>STDEV(D14:D16)</f>
        <v>#DIV/0!</v>
      </c>
      <c r="G14" s="18" t="e">
        <f>F14/E14</f>
        <v>#DIV/0!</v>
      </c>
      <c r="H14" s="19" t="e">
        <f>E14/$E$8</f>
        <v>#DIV/0!</v>
      </c>
      <c r="I14" s="20" t="e">
        <f>LN(H14/(1-H14))</f>
        <v>#DIV/0!</v>
      </c>
      <c r="J14" s="21" t="e">
        <f>(I14-$M$39)/$M$38</f>
        <v>#DIV/0!</v>
      </c>
      <c r="K14" s="21" t="str">
        <f>IF(ISERROR(10^J14),"Out of range ",10^J14)</f>
        <v>Out of range </v>
      </c>
      <c r="L14" s="22">
        <f>AVERAGEA(K14:K16)</f>
        <v>0</v>
      </c>
      <c r="M14" s="23"/>
      <c r="N14" s="32"/>
      <c r="O14" s="24"/>
      <c r="Q14" s="25"/>
    </row>
    <row r="15" spans="2:17" ht="12" customHeight="1">
      <c r="B15" s="14"/>
      <c r="C15" s="15"/>
      <c r="D15" s="16"/>
      <c r="E15" s="17"/>
      <c r="F15" s="17"/>
      <c r="G15" s="18"/>
      <c r="H15" s="26"/>
      <c r="I15" s="27"/>
      <c r="J15" s="28"/>
      <c r="K15" s="28"/>
      <c r="L15" s="22"/>
      <c r="M15" s="23"/>
      <c r="N15" s="32"/>
      <c r="Q15" s="25"/>
    </row>
    <row r="16" spans="2:17" ht="12" customHeight="1">
      <c r="B16" s="14"/>
      <c r="C16" s="15"/>
      <c r="D16" s="16"/>
      <c r="E16" s="17"/>
      <c r="F16" s="17"/>
      <c r="G16" s="18"/>
      <c r="H16" s="29"/>
      <c r="I16" s="30"/>
      <c r="J16" s="31"/>
      <c r="K16" s="31"/>
      <c r="L16" s="22"/>
      <c r="M16" s="23"/>
      <c r="N16" s="32"/>
      <c r="Q16" s="25"/>
    </row>
    <row r="17" spans="2:17" ht="12" customHeight="1">
      <c r="B17" s="14" t="s">
        <v>17</v>
      </c>
      <c r="C17" s="15">
        <v>5</v>
      </c>
      <c r="D17" s="16"/>
      <c r="E17" s="17" t="e">
        <f>AVERAGE(D17:D19)</f>
        <v>#DIV/0!</v>
      </c>
      <c r="F17" s="17" t="e">
        <f>STDEV(D17:D19)</f>
        <v>#DIV/0!</v>
      </c>
      <c r="G17" s="18" t="e">
        <f>F17/E17</f>
        <v>#DIV/0!</v>
      </c>
      <c r="H17" s="19" t="e">
        <f>E17/$E$8</f>
        <v>#DIV/0!</v>
      </c>
      <c r="I17" s="20" t="e">
        <f>LN(H17/(1-H17))</f>
        <v>#DIV/0!</v>
      </c>
      <c r="J17" s="21" t="e">
        <f>(I17-$M$39)/$M$38</f>
        <v>#DIV/0!</v>
      </c>
      <c r="K17" s="21" t="str">
        <f>IF(ISERROR(10^J17),"Out of range ",10^J17)</f>
        <v>Out of range </v>
      </c>
      <c r="L17" s="22">
        <f>AVERAGEA(K17:K19)</f>
        <v>0</v>
      </c>
      <c r="M17" s="23"/>
      <c r="N17" s="32"/>
      <c r="O17" s="24"/>
      <c r="Q17" s="25"/>
    </row>
    <row r="18" spans="2:17" ht="12" customHeight="1">
      <c r="B18" s="14"/>
      <c r="C18" s="15"/>
      <c r="D18" s="16"/>
      <c r="E18" s="17"/>
      <c r="F18" s="17"/>
      <c r="G18" s="18"/>
      <c r="H18" s="26"/>
      <c r="I18" s="27"/>
      <c r="J18" s="28"/>
      <c r="K18" s="28"/>
      <c r="L18" s="22"/>
      <c r="M18" s="23"/>
      <c r="N18" s="32"/>
      <c r="Q18" s="25"/>
    </row>
    <row r="19" spans="2:17" ht="12" customHeight="1">
      <c r="B19" s="14"/>
      <c r="C19" s="15"/>
      <c r="D19" s="16"/>
      <c r="E19" s="17"/>
      <c r="F19" s="17"/>
      <c r="G19" s="18"/>
      <c r="H19" s="29"/>
      <c r="I19" s="30"/>
      <c r="J19" s="31"/>
      <c r="K19" s="31"/>
      <c r="L19" s="22"/>
      <c r="M19" s="23"/>
      <c r="N19" s="32"/>
      <c r="Q19" s="25"/>
    </row>
    <row r="20" spans="2:17" ht="12" customHeight="1">
      <c r="B20" s="14" t="s">
        <v>18</v>
      </c>
      <c r="C20" s="15">
        <v>10</v>
      </c>
      <c r="D20" s="16"/>
      <c r="E20" s="17" t="e">
        <f>AVERAGE(D20:D22)</f>
        <v>#DIV/0!</v>
      </c>
      <c r="F20" s="17" t="e">
        <f>STDEV(D20:D22)</f>
        <v>#DIV/0!</v>
      </c>
      <c r="G20" s="18" t="e">
        <f>F20/E20</f>
        <v>#DIV/0!</v>
      </c>
      <c r="H20" s="19" t="e">
        <f>E20/$E$8</f>
        <v>#DIV/0!</v>
      </c>
      <c r="I20" s="20" t="e">
        <f>LN(H20/(1-H20))</f>
        <v>#DIV/0!</v>
      </c>
      <c r="J20" s="21" t="e">
        <f>(I20-$M$39)/$M$38</f>
        <v>#DIV/0!</v>
      </c>
      <c r="K20" s="21" t="str">
        <f>IF(ISERROR(10^J20),"Out of range ",10^J20)</f>
        <v>Out of range </v>
      </c>
      <c r="L20" s="22">
        <f>AVERAGEA(K20:K22)</f>
        <v>0</v>
      </c>
      <c r="M20" s="23"/>
      <c r="N20" s="32"/>
      <c r="O20" s="24"/>
      <c r="Q20" s="25"/>
    </row>
    <row r="21" spans="2:17" ht="12" customHeight="1">
      <c r="B21" s="14"/>
      <c r="C21" s="15"/>
      <c r="D21" s="16"/>
      <c r="E21" s="17"/>
      <c r="F21" s="17"/>
      <c r="G21" s="18"/>
      <c r="H21" s="26"/>
      <c r="I21" s="27"/>
      <c r="J21" s="28"/>
      <c r="K21" s="28"/>
      <c r="L21" s="22"/>
      <c r="M21" s="23"/>
      <c r="N21" s="32"/>
      <c r="Q21" s="25"/>
    </row>
    <row r="22" spans="2:17" ht="12" customHeight="1">
      <c r="B22" s="14"/>
      <c r="C22" s="15"/>
      <c r="D22" s="16"/>
      <c r="E22" s="17"/>
      <c r="F22" s="17"/>
      <c r="G22" s="18"/>
      <c r="H22" s="29"/>
      <c r="I22" s="30"/>
      <c r="J22" s="31"/>
      <c r="K22" s="31"/>
      <c r="L22" s="22"/>
      <c r="M22" s="23"/>
      <c r="N22" s="32"/>
      <c r="Q22" s="25"/>
    </row>
    <row r="23" spans="2:17" ht="12" customHeight="1">
      <c r="B23" s="14" t="s">
        <v>19</v>
      </c>
      <c r="C23" s="15">
        <v>20</v>
      </c>
      <c r="D23" s="16"/>
      <c r="E23" s="17" t="e">
        <f>AVERAGE(D23:D25)</f>
        <v>#DIV/0!</v>
      </c>
      <c r="F23" s="17" t="e">
        <f>STDEV(D23:D25)</f>
        <v>#DIV/0!</v>
      </c>
      <c r="G23" s="18" t="e">
        <f>F23/E23</f>
        <v>#DIV/0!</v>
      </c>
      <c r="H23" s="19" t="e">
        <f>E23/$E$8</f>
        <v>#DIV/0!</v>
      </c>
      <c r="I23" s="20" t="e">
        <f>LN(H23/(1-H23))</f>
        <v>#DIV/0!</v>
      </c>
      <c r="J23" s="21" t="e">
        <f>(I23-$M$39)/$M$38</f>
        <v>#DIV/0!</v>
      </c>
      <c r="K23" s="21" t="str">
        <f>IF(ISERROR(10^J23),"Out of range ",10^J23)</f>
        <v>Out of range </v>
      </c>
      <c r="L23" s="22">
        <f>AVERAGEA(K23:K25)</f>
        <v>0</v>
      </c>
      <c r="M23" s="23"/>
      <c r="N23" s="32"/>
      <c r="O23" s="24"/>
      <c r="Q23" s="25"/>
    </row>
    <row r="24" spans="2:14" ht="12" customHeight="1">
      <c r="B24" s="14"/>
      <c r="C24" s="15"/>
      <c r="D24" s="16"/>
      <c r="E24" s="17"/>
      <c r="F24" s="17"/>
      <c r="G24" s="18"/>
      <c r="H24" s="26"/>
      <c r="I24" s="27"/>
      <c r="J24" s="28"/>
      <c r="K24" s="28"/>
      <c r="L24" s="22"/>
      <c r="M24" s="23"/>
      <c r="N24" s="32"/>
    </row>
    <row r="25" spans="2:14" ht="12" customHeight="1" thickBot="1">
      <c r="B25" s="33"/>
      <c r="C25" s="34"/>
      <c r="D25" s="35"/>
      <c r="E25" s="36"/>
      <c r="F25" s="36"/>
      <c r="G25" s="37"/>
      <c r="H25" s="38"/>
      <c r="I25" s="39"/>
      <c r="J25" s="40"/>
      <c r="K25" s="40"/>
      <c r="L25" s="41"/>
      <c r="M25" s="23"/>
      <c r="N25" s="32"/>
    </row>
    <row r="26" ht="12" customHeight="1"/>
    <row r="27" ht="12" customHeight="1"/>
    <row r="28" ht="12" customHeight="1"/>
    <row r="29" spans="4:7" ht="12" customHeight="1">
      <c r="D29" s="42"/>
      <c r="E29" s="42"/>
      <c r="F29" s="42"/>
      <c r="G29" s="42"/>
    </row>
    <row r="30" spans="4:7" ht="12" customHeight="1">
      <c r="D30" s="43" t="s">
        <v>9</v>
      </c>
      <c r="E30" s="43" t="s">
        <v>20</v>
      </c>
      <c r="F30" s="43" t="s">
        <v>21</v>
      </c>
      <c r="G30" s="42"/>
    </row>
    <row r="31" spans="4:7" ht="12" customHeight="1">
      <c r="D31" s="44" t="e">
        <f>E8/$E$8</f>
        <v>#DIV/0!</v>
      </c>
      <c r="E31" s="42"/>
      <c r="F31" s="42"/>
      <c r="G31" s="42"/>
    </row>
    <row r="32" spans="4:7" ht="12" customHeight="1">
      <c r="D32" s="44" t="e">
        <f>E11/$E$8</f>
        <v>#DIV/0!</v>
      </c>
      <c r="E32" s="45">
        <f>LOG(C11)</f>
        <v>0.09691001300805642</v>
      </c>
      <c r="F32" s="45" t="e">
        <f>LN(D32/(1-D32))</f>
        <v>#DIV/0!</v>
      </c>
      <c r="G32" s="42"/>
    </row>
    <row r="33" spans="4:7" ht="12" customHeight="1">
      <c r="D33" s="44" t="e">
        <f>E14/$E$8</f>
        <v>#DIV/0!</v>
      </c>
      <c r="E33" s="45">
        <f>LOG(C14)</f>
        <v>0.3979400086720376</v>
      </c>
      <c r="F33" s="45" t="e">
        <f>LN(D33/(1-D33))</f>
        <v>#DIV/0!</v>
      </c>
      <c r="G33" s="42"/>
    </row>
    <row r="34" spans="4:7" ht="12" customHeight="1">
      <c r="D34" s="44" t="e">
        <f>E17/$E$8</f>
        <v>#DIV/0!</v>
      </c>
      <c r="E34" s="45">
        <f>LOG(C17)</f>
        <v>0.6989700043360189</v>
      </c>
      <c r="F34" s="45" t="e">
        <f>LN(D34/(1-D34))</f>
        <v>#DIV/0!</v>
      </c>
      <c r="G34" s="42"/>
    </row>
    <row r="35" spans="4:7" ht="12" customHeight="1">
      <c r="D35" s="44" t="e">
        <f>E20/$E$8</f>
        <v>#DIV/0!</v>
      </c>
      <c r="E35" s="45">
        <f>LOG(C20)</f>
        <v>1</v>
      </c>
      <c r="F35" s="45" t="e">
        <f>LN(D35/(1-D35))</f>
        <v>#DIV/0!</v>
      </c>
      <c r="G35" s="42"/>
    </row>
    <row r="36" spans="4:7" ht="12" customHeight="1">
      <c r="D36" s="44" t="e">
        <f>E23/$E$8</f>
        <v>#DIV/0!</v>
      </c>
      <c r="E36" s="45">
        <f>LOG(C23)</f>
        <v>1.3010299956639813</v>
      </c>
      <c r="F36" s="45" t="e">
        <f>LN(D36/(1-D36))</f>
        <v>#DIV/0!</v>
      </c>
      <c r="G36" s="42"/>
    </row>
    <row r="37" spans="4:7" ht="12" customHeight="1">
      <c r="D37" s="42"/>
      <c r="E37" s="42"/>
      <c r="F37" s="42"/>
      <c r="G37" s="42"/>
    </row>
    <row r="38" spans="12:13" ht="12" customHeight="1">
      <c r="L38" s="46" t="s">
        <v>22</v>
      </c>
      <c r="M38" s="47" t="e">
        <f>LINEST(F32:F36,E32:E36,TRUE)</f>
        <v>#VALUE!</v>
      </c>
    </row>
    <row r="39" spans="12:13" ht="12" customHeight="1">
      <c r="L39" s="46" t="s">
        <v>23</v>
      </c>
      <c r="M39" s="47" t="e">
        <f>INDEX(LINEST(F32:F36,E32:E36,TRUE),2)</f>
        <v>#VALUE!</v>
      </c>
    </row>
    <row r="40" spans="12:13" ht="12.75" customHeight="1">
      <c r="L40" s="46" t="s">
        <v>24</v>
      </c>
      <c r="M40" s="47" t="e">
        <f>RSQ(F32:F36,E32:E36)</f>
        <v>#DIV/0!</v>
      </c>
    </row>
    <row r="41" spans="12:13" ht="12.75" customHeight="1">
      <c r="L41" s="46" t="s">
        <v>25</v>
      </c>
      <c r="M41" s="47" t="e">
        <f>10^((0-M39)/M38)</f>
        <v>#VALUE!</v>
      </c>
    </row>
    <row r="42" ht="12" customHeight="1"/>
    <row r="43" ht="12" customHeight="1" thickBot="1"/>
    <row r="44" spans="3:14" ht="12" customHeight="1">
      <c r="C44" s="48" t="s">
        <v>26</v>
      </c>
      <c r="D44" s="49" t="s">
        <v>27</v>
      </c>
      <c r="E44" s="49"/>
      <c r="F44" s="10" t="s">
        <v>28</v>
      </c>
      <c r="G44" s="50" t="s">
        <v>29</v>
      </c>
      <c r="H44" s="51" t="s">
        <v>30</v>
      </c>
      <c r="I44" s="51" t="s">
        <v>31</v>
      </c>
      <c r="J44" s="51" t="s">
        <v>32</v>
      </c>
      <c r="M44" s="52"/>
      <c r="N44" s="52"/>
    </row>
    <row r="45" spans="3:14" ht="12" customHeight="1">
      <c r="C45" s="53">
        <v>1</v>
      </c>
      <c r="D45" s="15"/>
      <c r="E45" s="15"/>
      <c r="F45" s="16"/>
      <c r="G45" s="54" t="str">
        <f>IF(ISERROR(10^J45),"Out of range",10^J45)</f>
        <v>Out of range</v>
      </c>
      <c r="H45" s="55" t="e">
        <f>F45/$E$8</f>
        <v>#DIV/0!</v>
      </c>
      <c r="I45" s="52" t="e">
        <f>LN(H45/(1-H45))</f>
        <v>#DIV/0!</v>
      </c>
      <c r="J45" s="52" t="e">
        <f>(I45-$M$39)/$M$38</f>
        <v>#DIV/0!</v>
      </c>
      <c r="L45" s="56"/>
      <c r="M45" s="55"/>
      <c r="N45" s="52"/>
    </row>
    <row r="46" spans="3:14" ht="12" customHeight="1">
      <c r="C46" s="53">
        <v>2</v>
      </c>
      <c r="D46" s="15"/>
      <c r="E46" s="15"/>
      <c r="F46" s="16"/>
      <c r="G46" s="54" t="str">
        <f aca="true" t="shared" si="0" ref="G46:G74">IF(ISERROR(10^J46),"Out of range",10^J46)</f>
        <v>Out of range</v>
      </c>
      <c r="H46" s="55" t="e">
        <f>F46/$E$8</f>
        <v>#DIV/0!</v>
      </c>
      <c r="I46" s="52" t="e">
        <f aca="true" t="shared" si="1" ref="I46:I74">LN(H46/(1-H46))</f>
        <v>#DIV/0!</v>
      </c>
      <c r="J46" s="52" t="e">
        <f>(I46-$M$39)/$M$38</f>
        <v>#DIV/0!</v>
      </c>
      <c r="M46" s="52"/>
      <c r="N46" s="52"/>
    </row>
    <row r="47" spans="3:14" ht="12" customHeight="1">
      <c r="C47" s="53">
        <v>3</v>
      </c>
      <c r="D47" s="15"/>
      <c r="E47" s="15"/>
      <c r="F47" s="16"/>
      <c r="G47" s="54" t="str">
        <f t="shared" si="0"/>
        <v>Out of range</v>
      </c>
      <c r="H47" s="55" t="e">
        <f>F47/$E$8</f>
        <v>#DIV/0!</v>
      </c>
      <c r="I47" s="52" t="e">
        <f t="shared" si="1"/>
        <v>#DIV/0!</v>
      </c>
      <c r="J47" s="52" t="e">
        <f>(I47-$M$39)/$M$38</f>
        <v>#DIV/0!</v>
      </c>
      <c r="M47" s="52"/>
      <c r="N47" s="52"/>
    </row>
    <row r="48" spans="3:14" ht="12" customHeight="1">
      <c r="C48" s="53">
        <v>4</v>
      </c>
      <c r="D48" s="15"/>
      <c r="E48" s="15"/>
      <c r="F48" s="16"/>
      <c r="G48" s="54" t="str">
        <f t="shared" si="0"/>
        <v>Out of range</v>
      </c>
      <c r="H48" s="55" t="e">
        <f>F48/$E$8</f>
        <v>#DIV/0!</v>
      </c>
      <c r="I48" s="52" t="e">
        <f t="shared" si="1"/>
        <v>#DIV/0!</v>
      </c>
      <c r="J48" s="52" t="e">
        <f>(I48-$M$39)/$M$38</f>
        <v>#DIV/0!</v>
      </c>
      <c r="L48" s="56"/>
      <c r="M48" s="55"/>
      <c r="N48" s="52"/>
    </row>
    <row r="49" spans="3:14" ht="12" customHeight="1">
      <c r="C49" s="53">
        <v>5</v>
      </c>
      <c r="D49" s="15"/>
      <c r="E49" s="15"/>
      <c r="F49" s="16"/>
      <c r="G49" s="54" t="str">
        <f t="shared" si="0"/>
        <v>Out of range</v>
      </c>
      <c r="H49" s="55" t="e">
        <f>F49/$E$8</f>
        <v>#DIV/0!</v>
      </c>
      <c r="I49" s="52" t="e">
        <f t="shared" si="1"/>
        <v>#DIV/0!</v>
      </c>
      <c r="J49" s="52" t="e">
        <f>(I49-$M$39)/$M$38</f>
        <v>#DIV/0!</v>
      </c>
      <c r="M49" s="52"/>
      <c r="N49" s="52"/>
    </row>
    <row r="50" spans="3:14" ht="12" customHeight="1">
      <c r="C50" s="53">
        <v>6</v>
      </c>
      <c r="D50" s="15"/>
      <c r="E50" s="15"/>
      <c r="F50" s="16"/>
      <c r="G50" s="54" t="str">
        <f t="shared" si="0"/>
        <v>Out of range</v>
      </c>
      <c r="H50" s="55" t="e">
        <f>F50/$E$8</f>
        <v>#DIV/0!</v>
      </c>
      <c r="I50" s="52" t="e">
        <f t="shared" si="1"/>
        <v>#DIV/0!</v>
      </c>
      <c r="J50" s="52" t="e">
        <f>(I50-$M$39)/$M$38</f>
        <v>#DIV/0!</v>
      </c>
      <c r="M50" s="52"/>
      <c r="N50" s="52"/>
    </row>
    <row r="51" spans="3:14" ht="12" customHeight="1">
      <c r="C51" s="53">
        <v>7</v>
      </c>
      <c r="D51" s="15"/>
      <c r="E51" s="15"/>
      <c r="F51" s="16"/>
      <c r="G51" s="54" t="str">
        <f t="shared" si="0"/>
        <v>Out of range</v>
      </c>
      <c r="H51" s="55" t="e">
        <f>F51/$E$8</f>
        <v>#DIV/0!</v>
      </c>
      <c r="I51" s="52" t="e">
        <f t="shared" si="1"/>
        <v>#DIV/0!</v>
      </c>
      <c r="J51" s="52" t="e">
        <f>(I51-$M$39)/$M$38</f>
        <v>#DIV/0!</v>
      </c>
      <c r="L51" s="56"/>
      <c r="M51" s="55"/>
      <c r="N51" s="52"/>
    </row>
    <row r="52" spans="3:14" ht="12" customHeight="1">
      <c r="C52" s="53">
        <v>8</v>
      </c>
      <c r="D52" s="15"/>
      <c r="E52" s="15"/>
      <c r="F52" s="16"/>
      <c r="G52" s="54" t="str">
        <f t="shared" si="0"/>
        <v>Out of range</v>
      </c>
      <c r="H52" s="55" t="e">
        <f>F52/$E$8</f>
        <v>#DIV/0!</v>
      </c>
      <c r="I52" s="52" t="e">
        <f t="shared" si="1"/>
        <v>#DIV/0!</v>
      </c>
      <c r="J52" s="52" t="e">
        <f>(I52-$M$39)/$M$38</f>
        <v>#DIV/0!</v>
      </c>
      <c r="M52" s="52"/>
      <c r="N52" s="52"/>
    </row>
    <row r="53" spans="3:14" ht="12" customHeight="1">
      <c r="C53" s="53">
        <v>9</v>
      </c>
      <c r="D53" s="15"/>
      <c r="E53" s="15"/>
      <c r="F53" s="16"/>
      <c r="G53" s="54" t="str">
        <f t="shared" si="0"/>
        <v>Out of range</v>
      </c>
      <c r="H53" s="55" t="e">
        <f>F53/$E$8</f>
        <v>#DIV/0!</v>
      </c>
      <c r="I53" s="52" t="e">
        <f t="shared" si="1"/>
        <v>#DIV/0!</v>
      </c>
      <c r="J53" s="52" t="e">
        <f>(I53-$M$39)/$M$38</f>
        <v>#DIV/0!</v>
      </c>
      <c r="M53" s="52"/>
      <c r="N53" s="52"/>
    </row>
    <row r="54" spans="3:14" ht="12" customHeight="1">
      <c r="C54" s="53">
        <v>10</v>
      </c>
      <c r="D54" s="15"/>
      <c r="E54" s="15"/>
      <c r="F54" s="16"/>
      <c r="G54" s="54" t="str">
        <f t="shared" si="0"/>
        <v>Out of range</v>
      </c>
      <c r="H54" s="55" t="e">
        <f>F54/$E$8</f>
        <v>#DIV/0!</v>
      </c>
      <c r="I54" s="52" t="e">
        <f t="shared" si="1"/>
        <v>#DIV/0!</v>
      </c>
      <c r="J54" s="52" t="e">
        <f>(I54-$M$39)/$M$38</f>
        <v>#DIV/0!</v>
      </c>
      <c r="L54" s="56"/>
      <c r="M54" s="55"/>
      <c r="N54" s="52"/>
    </row>
    <row r="55" spans="3:14" ht="12" customHeight="1">
      <c r="C55" s="53">
        <v>11</v>
      </c>
      <c r="D55" s="15"/>
      <c r="E55" s="15"/>
      <c r="F55" s="16"/>
      <c r="G55" s="54" t="str">
        <f t="shared" si="0"/>
        <v>Out of range</v>
      </c>
      <c r="H55" s="55" t="e">
        <f>F55/$E$8</f>
        <v>#DIV/0!</v>
      </c>
      <c r="I55" s="52" t="e">
        <f t="shared" si="1"/>
        <v>#DIV/0!</v>
      </c>
      <c r="J55" s="52" t="e">
        <f>(I55-$M$39)/$M$38</f>
        <v>#DIV/0!</v>
      </c>
      <c r="M55" s="52"/>
      <c r="N55" s="52"/>
    </row>
    <row r="56" spans="3:14" ht="12" customHeight="1">
      <c r="C56" s="53">
        <v>12</v>
      </c>
      <c r="D56" s="15"/>
      <c r="E56" s="15"/>
      <c r="F56" s="16"/>
      <c r="G56" s="54" t="str">
        <f t="shared" si="0"/>
        <v>Out of range</v>
      </c>
      <c r="H56" s="55" t="e">
        <f>F56/$E$8</f>
        <v>#DIV/0!</v>
      </c>
      <c r="I56" s="52" t="e">
        <f t="shared" si="1"/>
        <v>#DIV/0!</v>
      </c>
      <c r="J56" s="52" t="e">
        <f>(I56-$M$39)/$M$38</f>
        <v>#DIV/0!</v>
      </c>
      <c r="M56" s="52"/>
      <c r="N56" s="52"/>
    </row>
    <row r="57" spans="3:14" ht="12" customHeight="1">
      <c r="C57" s="53">
        <v>13</v>
      </c>
      <c r="D57" s="15"/>
      <c r="E57" s="15"/>
      <c r="F57" s="16"/>
      <c r="G57" s="54" t="str">
        <f t="shared" si="0"/>
        <v>Out of range</v>
      </c>
      <c r="H57" s="55" t="e">
        <f>F57/$E$8</f>
        <v>#DIV/0!</v>
      </c>
      <c r="I57" s="52" t="e">
        <f t="shared" si="1"/>
        <v>#DIV/0!</v>
      </c>
      <c r="J57" s="52" t="e">
        <f>(I57-$M$39)/$M$38</f>
        <v>#DIV/0!</v>
      </c>
      <c r="M57" s="52"/>
      <c r="N57" s="52"/>
    </row>
    <row r="58" spans="3:14" ht="12" customHeight="1">
      <c r="C58" s="53">
        <v>14</v>
      </c>
      <c r="D58" s="15"/>
      <c r="E58" s="15"/>
      <c r="F58" s="16"/>
      <c r="G58" s="54" t="str">
        <f t="shared" si="0"/>
        <v>Out of range</v>
      </c>
      <c r="H58" s="55" t="e">
        <f>F58/$E$8</f>
        <v>#DIV/0!</v>
      </c>
      <c r="I58" s="52" t="e">
        <f t="shared" si="1"/>
        <v>#DIV/0!</v>
      </c>
      <c r="J58" s="52" t="e">
        <f>(I58-$M$39)/$M$38</f>
        <v>#DIV/0!</v>
      </c>
      <c r="M58" s="52"/>
      <c r="N58" s="52"/>
    </row>
    <row r="59" spans="3:14" ht="12" customHeight="1">
      <c r="C59" s="53">
        <v>15</v>
      </c>
      <c r="D59" s="15"/>
      <c r="E59" s="15"/>
      <c r="F59" s="16"/>
      <c r="G59" s="54" t="str">
        <f t="shared" si="0"/>
        <v>Out of range</v>
      </c>
      <c r="H59" s="55" t="e">
        <f>F59/$E$8</f>
        <v>#DIV/0!</v>
      </c>
      <c r="I59" s="52" t="e">
        <f t="shared" si="1"/>
        <v>#DIV/0!</v>
      </c>
      <c r="J59" s="52" t="e">
        <f>(I59-$M$39)/$M$38</f>
        <v>#DIV/0!</v>
      </c>
      <c r="M59" s="52"/>
      <c r="N59" s="52"/>
    </row>
    <row r="60" spans="3:14" ht="12" customHeight="1">
      <c r="C60" s="53">
        <v>16</v>
      </c>
      <c r="D60" s="15"/>
      <c r="E60" s="15"/>
      <c r="F60" s="16"/>
      <c r="G60" s="54" t="str">
        <f t="shared" si="0"/>
        <v>Out of range</v>
      </c>
      <c r="H60" s="55" t="e">
        <f>F60/$E$8</f>
        <v>#DIV/0!</v>
      </c>
      <c r="I60" s="52" t="e">
        <f t="shared" si="1"/>
        <v>#DIV/0!</v>
      </c>
      <c r="J60" s="52" t="e">
        <f>(I60-$M$39)/$M$38</f>
        <v>#DIV/0!</v>
      </c>
      <c r="M60" s="52"/>
      <c r="N60" s="52"/>
    </row>
    <row r="61" spans="3:14" ht="12" customHeight="1">
      <c r="C61" s="53">
        <v>17</v>
      </c>
      <c r="D61" s="15"/>
      <c r="E61" s="15"/>
      <c r="F61" s="16"/>
      <c r="G61" s="54" t="str">
        <f t="shared" si="0"/>
        <v>Out of range</v>
      </c>
      <c r="H61" s="55" t="e">
        <f>F61/$E$8</f>
        <v>#DIV/0!</v>
      </c>
      <c r="I61" s="52" t="e">
        <f t="shared" si="1"/>
        <v>#DIV/0!</v>
      </c>
      <c r="J61" s="52" t="e">
        <f>(I61-$M$39)/$M$38</f>
        <v>#DIV/0!</v>
      </c>
      <c r="M61" s="52"/>
      <c r="N61" s="52"/>
    </row>
    <row r="62" spans="3:14" ht="12" customHeight="1">
      <c r="C62" s="53">
        <v>18</v>
      </c>
      <c r="D62" s="15"/>
      <c r="E62" s="15"/>
      <c r="F62" s="16"/>
      <c r="G62" s="54" t="str">
        <f t="shared" si="0"/>
        <v>Out of range</v>
      </c>
      <c r="H62" s="55" t="e">
        <f>F62/$E$8</f>
        <v>#DIV/0!</v>
      </c>
      <c r="I62" s="52" t="e">
        <f t="shared" si="1"/>
        <v>#DIV/0!</v>
      </c>
      <c r="J62" s="52" t="e">
        <f>(I62-$M$39)/$M$38</f>
        <v>#DIV/0!</v>
      </c>
      <c r="M62" s="52"/>
      <c r="N62" s="52"/>
    </row>
    <row r="63" spans="3:14" ht="12" customHeight="1">
      <c r="C63" s="53">
        <v>19</v>
      </c>
      <c r="D63" s="15"/>
      <c r="E63" s="15"/>
      <c r="F63" s="16"/>
      <c r="G63" s="54" t="str">
        <f t="shared" si="0"/>
        <v>Out of range</v>
      </c>
      <c r="H63" s="55" t="e">
        <f>F63/$E$8</f>
        <v>#DIV/0!</v>
      </c>
      <c r="I63" s="52" t="e">
        <f t="shared" si="1"/>
        <v>#DIV/0!</v>
      </c>
      <c r="J63" s="52" t="e">
        <f>(I63-$M$39)/$M$38</f>
        <v>#DIV/0!</v>
      </c>
      <c r="M63" s="52"/>
      <c r="N63" s="52"/>
    </row>
    <row r="64" spans="3:14" ht="12" customHeight="1">
      <c r="C64" s="53">
        <v>20</v>
      </c>
      <c r="D64" s="15"/>
      <c r="E64" s="15"/>
      <c r="F64" s="16"/>
      <c r="G64" s="54" t="str">
        <f t="shared" si="0"/>
        <v>Out of range</v>
      </c>
      <c r="H64" s="55" t="e">
        <f>F64/$E$8</f>
        <v>#DIV/0!</v>
      </c>
      <c r="I64" s="52" t="e">
        <f t="shared" si="1"/>
        <v>#DIV/0!</v>
      </c>
      <c r="J64" s="52" t="e">
        <f>(I64-$M$39)/$M$38</f>
        <v>#DIV/0!</v>
      </c>
      <c r="M64" s="52"/>
      <c r="N64" s="52"/>
    </row>
    <row r="65" spans="3:14" ht="12" customHeight="1">
      <c r="C65" s="53">
        <v>21</v>
      </c>
      <c r="D65" s="15"/>
      <c r="E65" s="15"/>
      <c r="F65" s="16"/>
      <c r="G65" s="54" t="str">
        <f t="shared" si="0"/>
        <v>Out of range</v>
      </c>
      <c r="H65" s="55" t="e">
        <f>F65/$E$8</f>
        <v>#DIV/0!</v>
      </c>
      <c r="I65" s="52" t="e">
        <f t="shared" si="1"/>
        <v>#DIV/0!</v>
      </c>
      <c r="J65" s="52" t="e">
        <f>(I65-$M$39)/$M$38</f>
        <v>#DIV/0!</v>
      </c>
      <c r="M65" s="52"/>
      <c r="N65" s="52"/>
    </row>
    <row r="66" spans="3:14" ht="12" customHeight="1">
      <c r="C66" s="53">
        <v>22</v>
      </c>
      <c r="D66" s="15"/>
      <c r="E66" s="15"/>
      <c r="F66" s="16"/>
      <c r="G66" s="54" t="str">
        <f t="shared" si="0"/>
        <v>Out of range</v>
      </c>
      <c r="H66" s="55" t="e">
        <f>F66/$E$8</f>
        <v>#DIV/0!</v>
      </c>
      <c r="I66" s="52" t="e">
        <f t="shared" si="1"/>
        <v>#DIV/0!</v>
      </c>
      <c r="J66" s="52" t="e">
        <f>(I66-$M$39)/$M$38</f>
        <v>#DIV/0!</v>
      </c>
      <c r="M66" s="52"/>
      <c r="N66" s="52"/>
    </row>
    <row r="67" spans="3:14" ht="12" customHeight="1">
      <c r="C67" s="53">
        <v>23</v>
      </c>
      <c r="D67" s="15"/>
      <c r="E67" s="15"/>
      <c r="F67" s="16"/>
      <c r="G67" s="54" t="str">
        <f t="shared" si="0"/>
        <v>Out of range</v>
      </c>
      <c r="H67" s="55" t="e">
        <f>F67/$E$8</f>
        <v>#DIV/0!</v>
      </c>
      <c r="I67" s="52" t="e">
        <f t="shared" si="1"/>
        <v>#DIV/0!</v>
      </c>
      <c r="J67" s="52" t="e">
        <f>(I67-$M$39)/$M$38</f>
        <v>#DIV/0!</v>
      </c>
      <c r="M67" s="52"/>
      <c r="N67" s="52"/>
    </row>
    <row r="68" spans="3:14" ht="12" customHeight="1">
      <c r="C68" s="53">
        <v>24</v>
      </c>
      <c r="D68" s="15"/>
      <c r="E68" s="15"/>
      <c r="F68" s="16"/>
      <c r="G68" s="54" t="str">
        <f t="shared" si="0"/>
        <v>Out of range</v>
      </c>
      <c r="H68" s="55" t="e">
        <f>F68/$E$8</f>
        <v>#DIV/0!</v>
      </c>
      <c r="I68" s="52" t="e">
        <f t="shared" si="1"/>
        <v>#DIV/0!</v>
      </c>
      <c r="J68" s="52" t="e">
        <f>(I68-$M$39)/$M$38</f>
        <v>#DIV/0!</v>
      </c>
      <c r="M68" s="52"/>
      <c r="N68" s="52"/>
    </row>
    <row r="69" spans="3:14" ht="12" customHeight="1">
      <c r="C69" s="53">
        <v>25</v>
      </c>
      <c r="D69" s="15"/>
      <c r="E69" s="15"/>
      <c r="F69" s="16"/>
      <c r="G69" s="54" t="str">
        <f t="shared" si="0"/>
        <v>Out of range</v>
      </c>
      <c r="H69" s="55" t="e">
        <f>F69/$E$8</f>
        <v>#DIV/0!</v>
      </c>
      <c r="I69" s="52" t="e">
        <f t="shared" si="1"/>
        <v>#DIV/0!</v>
      </c>
      <c r="J69" s="52" t="e">
        <f>(I69-$M$39)/$M$38</f>
        <v>#DIV/0!</v>
      </c>
      <c r="M69" s="52"/>
      <c r="N69" s="52"/>
    </row>
    <row r="70" spans="3:14" ht="12" customHeight="1">
      <c r="C70" s="53">
        <v>26</v>
      </c>
      <c r="D70" s="15"/>
      <c r="E70" s="15"/>
      <c r="F70" s="16"/>
      <c r="G70" s="54" t="str">
        <f t="shared" si="0"/>
        <v>Out of range</v>
      </c>
      <c r="H70" s="55" t="e">
        <f>F70/$E$8</f>
        <v>#DIV/0!</v>
      </c>
      <c r="I70" s="52" t="e">
        <f t="shared" si="1"/>
        <v>#DIV/0!</v>
      </c>
      <c r="J70" s="52" t="e">
        <f>(I70-$M$39)/$M$38</f>
        <v>#DIV/0!</v>
      </c>
      <c r="M70" s="52"/>
      <c r="N70" s="52"/>
    </row>
    <row r="71" spans="3:14" ht="12" customHeight="1">
      <c r="C71" s="53">
        <v>27</v>
      </c>
      <c r="D71" s="15"/>
      <c r="E71" s="15"/>
      <c r="F71" s="16"/>
      <c r="G71" s="54" t="str">
        <f t="shared" si="0"/>
        <v>Out of range</v>
      </c>
      <c r="H71" s="55" t="e">
        <f>F71/$E$8</f>
        <v>#DIV/0!</v>
      </c>
      <c r="I71" s="52" t="e">
        <f t="shared" si="1"/>
        <v>#DIV/0!</v>
      </c>
      <c r="J71" s="52" t="e">
        <f>(I71-$M$39)/$M$38</f>
        <v>#DIV/0!</v>
      </c>
      <c r="M71" s="52"/>
      <c r="N71" s="52"/>
    </row>
    <row r="72" spans="3:14" ht="12" customHeight="1">
      <c r="C72" s="53">
        <v>28</v>
      </c>
      <c r="D72" s="15"/>
      <c r="E72" s="15"/>
      <c r="F72" s="16"/>
      <c r="G72" s="54" t="str">
        <f t="shared" si="0"/>
        <v>Out of range</v>
      </c>
      <c r="H72" s="55" t="e">
        <f>F72/$E$8</f>
        <v>#DIV/0!</v>
      </c>
      <c r="I72" s="52" t="e">
        <f t="shared" si="1"/>
        <v>#DIV/0!</v>
      </c>
      <c r="J72" s="52" t="e">
        <f>(I72-$M$39)/$M$38</f>
        <v>#DIV/0!</v>
      </c>
      <c r="M72" s="52"/>
      <c r="N72" s="52"/>
    </row>
    <row r="73" spans="3:14" ht="12" customHeight="1">
      <c r="C73" s="53">
        <v>29</v>
      </c>
      <c r="D73" s="15"/>
      <c r="E73" s="15"/>
      <c r="F73" s="16"/>
      <c r="G73" s="54" t="str">
        <f t="shared" si="0"/>
        <v>Out of range</v>
      </c>
      <c r="H73" s="55" t="e">
        <f>F73/$E$8</f>
        <v>#DIV/0!</v>
      </c>
      <c r="I73" s="52" t="e">
        <f t="shared" si="1"/>
        <v>#DIV/0!</v>
      </c>
      <c r="J73" s="52" t="e">
        <f>(I73-$M$39)/$M$38</f>
        <v>#DIV/0!</v>
      </c>
      <c r="M73" s="52"/>
      <c r="N73" s="52"/>
    </row>
    <row r="74" spans="3:14" ht="12" customHeight="1" thickBot="1">
      <c r="C74" s="57">
        <v>30</v>
      </c>
      <c r="D74" s="34"/>
      <c r="E74" s="34"/>
      <c r="F74" s="35"/>
      <c r="G74" s="58" t="str">
        <f t="shared" si="0"/>
        <v>Out of range</v>
      </c>
      <c r="H74" s="55" t="e">
        <f>F74/$E$8</f>
        <v>#DIV/0!</v>
      </c>
      <c r="I74" s="52" t="e">
        <f t="shared" si="1"/>
        <v>#DIV/0!</v>
      </c>
      <c r="J74" s="52" t="e">
        <f>(I74-$M$39)/$M$38</f>
        <v>#DIV/0!</v>
      </c>
      <c r="M74" s="52"/>
      <c r="N74" s="52"/>
    </row>
    <row r="75" ht="10.5" customHeight="1"/>
  </sheetData>
  <sheetProtection password="CA2C" sheet="1" objects="1" scenarios="1"/>
  <protectedRanges>
    <protectedRange sqref="C3:D5" name="測定条件"/>
    <protectedRange sqref="D8:D25" name="検量線測定値"/>
    <protectedRange sqref="F45:F74" name="サンプル測定値"/>
    <protectedRange sqref="D45:E74" name="検体名"/>
  </protectedRanges>
  <mergeCells count="106">
    <mergeCell ref="D73:E73"/>
    <mergeCell ref="D74:E74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3:E53"/>
    <mergeCell ref="D54:E54"/>
    <mergeCell ref="N23:N25"/>
    <mergeCell ref="D44:E44"/>
    <mergeCell ref="D45:E45"/>
    <mergeCell ref="D46:E46"/>
    <mergeCell ref="D47:E47"/>
    <mergeCell ref="D48:E48"/>
    <mergeCell ref="H23:H25"/>
    <mergeCell ref="I23:I25"/>
    <mergeCell ref="J23:J25"/>
    <mergeCell ref="K23:K25"/>
    <mergeCell ref="L23:L25"/>
    <mergeCell ref="M23:M25"/>
    <mergeCell ref="J20:J22"/>
    <mergeCell ref="K20:K22"/>
    <mergeCell ref="L20:L22"/>
    <mergeCell ref="M20:M22"/>
    <mergeCell ref="N20:N22"/>
    <mergeCell ref="B23:B25"/>
    <mergeCell ref="C23:C25"/>
    <mergeCell ref="E23:E25"/>
    <mergeCell ref="F23:F25"/>
    <mergeCell ref="G23:G25"/>
    <mergeCell ref="L17:L19"/>
    <mergeCell ref="M17:M19"/>
    <mergeCell ref="N17:N19"/>
    <mergeCell ref="B20:B22"/>
    <mergeCell ref="C20:C22"/>
    <mergeCell ref="E20:E22"/>
    <mergeCell ref="F20:F22"/>
    <mergeCell ref="G20:G22"/>
    <mergeCell ref="H20:H22"/>
    <mergeCell ref="I20:I22"/>
    <mergeCell ref="N14:N16"/>
    <mergeCell ref="B17:B19"/>
    <mergeCell ref="C17:C19"/>
    <mergeCell ref="E17:E19"/>
    <mergeCell ref="F17:F19"/>
    <mergeCell ref="G17:G19"/>
    <mergeCell ref="H17:H19"/>
    <mergeCell ref="I17:I19"/>
    <mergeCell ref="J17:J19"/>
    <mergeCell ref="K17:K19"/>
    <mergeCell ref="H14:H16"/>
    <mergeCell ref="I14:I16"/>
    <mergeCell ref="J14:J16"/>
    <mergeCell ref="K14:K16"/>
    <mergeCell ref="L14:L16"/>
    <mergeCell ref="M14:M16"/>
    <mergeCell ref="J11:J13"/>
    <mergeCell ref="K11:K13"/>
    <mergeCell ref="L11:L13"/>
    <mergeCell ref="M11:M13"/>
    <mergeCell ref="N11:N13"/>
    <mergeCell ref="B14:B16"/>
    <mergeCell ref="C14:C16"/>
    <mergeCell ref="E14:E16"/>
    <mergeCell ref="F14:F16"/>
    <mergeCell ref="G14:G16"/>
    <mergeCell ref="L8:L10"/>
    <mergeCell ref="M8:M10"/>
    <mergeCell ref="N8:N10"/>
    <mergeCell ref="B11:B13"/>
    <mergeCell ref="C11:C13"/>
    <mergeCell ref="E11:E13"/>
    <mergeCell ref="F11:F13"/>
    <mergeCell ref="G11:G13"/>
    <mergeCell ref="H11:H13"/>
    <mergeCell ref="I11:I13"/>
    <mergeCell ref="F8:F10"/>
    <mergeCell ref="G8:G10"/>
    <mergeCell ref="H8:H10"/>
    <mergeCell ref="I8:I10"/>
    <mergeCell ref="J8:J10"/>
    <mergeCell ref="K8:K10"/>
    <mergeCell ref="C3:D3"/>
    <mergeCell ref="C4:D4"/>
    <mergeCell ref="C5:D5"/>
    <mergeCell ref="B8:B10"/>
    <mergeCell ref="C8:C10"/>
    <mergeCell ref="E8:E10"/>
  </mergeCells>
  <printOptions/>
  <pageMargins left="0.4" right="0.4" top="0.24" bottom="0.25" header="0.2" footer="0.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NMP</dc:creator>
  <cp:keywords/>
  <dc:description/>
  <cp:lastModifiedBy>NMP</cp:lastModifiedBy>
  <dcterms:created xsi:type="dcterms:W3CDTF">2010-10-26T08:55:27Z</dcterms:created>
  <dcterms:modified xsi:type="dcterms:W3CDTF">2010-10-26T08:57:07Z</dcterms:modified>
  <cp:category/>
  <cp:version/>
  <cp:contentType/>
  <cp:contentStatus/>
</cp:coreProperties>
</file>